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<sst xmlns="http://schemas.openxmlformats.org/spreadsheetml/2006/main" count="80" uniqueCount="45">
  <si>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</si>
  <si>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</si>
  <si>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</si>
  <si>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</si>
  <si>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</si>
  <si>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</si>
  <si>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</si>
  <si>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</si>
  <si>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</si>
  <si>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</si>
  <si>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</si>
  <si>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</si>
  <si>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</si>
  <si>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</si>
  <si>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</si>
  <si>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</si>
  <si>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</si>
  <si>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</si>
  <si>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</si>
  <si>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</si>
  <si>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</si>
  <si>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</si>
  <si>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</si>
  <si>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</si>
  <si>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</si>
  <si>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 xml:space="preserve"> (поточний ремонт)</t>
  </si>
  <si>
    <t>грн/</t>
  </si>
  <si>
    <t xml:space="preserve">  холодного водопостачання, водовідведення.</t>
  </si>
  <si>
    <t>2.1. Заробітная плата</t>
  </si>
  <si>
    <t xml:space="preserve">1.Витрати з техничного обслуговування внутрішньобудинкових систем </t>
  </si>
  <si>
    <t>1.1. Заробітная плата</t>
  </si>
  <si>
    <t>2.Витрати по обслуговуванню димовентиляційних каналів</t>
  </si>
  <si>
    <t>3.Витрати робіт з підготовки житлового фонду до роботи в осінньо-зимовий період</t>
  </si>
  <si>
    <t>Розрахунок тарифів по вул. Покришкіна8,10,12,</t>
  </si>
  <si>
    <t>Миру1/105,1/106,1/107,1/108,1/109,1/8,1/10,1/11,1/12</t>
  </si>
  <si>
    <t>1,14,1/20,1/41,Героїв Чорнобильців10,Челюскіна7,8</t>
  </si>
  <si>
    <t>Острозького39,42,Подільський3,5,Грушевського10,</t>
  </si>
  <si>
    <t>13,21,23,27,Кобєєва95</t>
  </si>
  <si>
    <t>4.Витрати з освітлення місць загального користування, технічне обслуговування та</t>
  </si>
  <si>
    <t xml:space="preserve"> поточний ремонт мереж електропостачання і елктрообладнання</t>
  </si>
  <si>
    <t>4.2. Нарахування на ЗП ЄСВ 22%</t>
  </si>
  <si>
    <t>4.3. Матеріали</t>
  </si>
  <si>
    <t>4.4. Накладні витрати</t>
  </si>
  <si>
    <t>4.2.Заробітна плата</t>
  </si>
  <si>
    <t>4.1. Вартість електроенергії, послуга з розподілу електроенергії(1590кВт)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</si>
</sst>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B34">
      <selection activeCell="I57" sqref="I57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3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33</v>
      </c>
    </row>
    <row r="3" ht="20.25">
      <c r="B3" s="3" t="s">
        <v>34</v>
      </c>
    </row>
    <row r="4" ht="20.25">
      <c r="B4" s="3" t="s">
        <v>35</v>
      </c>
    </row>
    <row r="5" ht="20.25">
      <c r="B5" s="3" t="s">
        <v>36</v>
      </c>
    </row>
    <row r="6" ht="20.25">
      <c r="B6" s="3" t="s">
        <v>37</v>
      </c>
    </row>
    <row r="7" spans="2:10" ht="12.75">
      <c r="B7" t="s">
        <v>1</v>
      </c>
      <c r="D7">
        <v>16312.4</v>
      </c>
      <c r="E7" t="s">
        <v>8</v>
      </c>
      <c r="F7" t="s">
        <v>3</v>
      </c>
      <c r="J7" t="s">
        <v>8</v>
      </c>
    </row>
    <row r="8" spans="2:10" ht="12.75">
      <c r="B8" t="s">
        <v>0</v>
      </c>
      <c r="E8" t="s">
        <v>8</v>
      </c>
      <c r="F8" t="s">
        <v>4</v>
      </c>
      <c r="J8" t="s">
        <v>8</v>
      </c>
    </row>
    <row r="9" spans="2:10" ht="12.75">
      <c r="B9" t="s">
        <v>2</v>
      </c>
      <c r="E9" t="s">
        <v>8</v>
      </c>
      <c r="F9" t="s">
        <v>5</v>
      </c>
      <c r="I9" s="2"/>
      <c r="J9" t="s">
        <v>8</v>
      </c>
    </row>
    <row r="10" spans="6:10" ht="12.75">
      <c r="F10" t="s">
        <v>6</v>
      </c>
      <c r="J10" t="s">
        <v>9</v>
      </c>
    </row>
    <row r="11" spans="6:10" ht="12.75">
      <c r="F11" t="s">
        <v>7</v>
      </c>
      <c r="J11" t="s">
        <v>9</v>
      </c>
    </row>
    <row r="14" ht="12.75">
      <c r="B14" t="s">
        <v>29</v>
      </c>
    </row>
    <row r="15" ht="12.75">
      <c r="B15" t="s">
        <v>27</v>
      </c>
    </row>
    <row r="16" spans="2:10" ht="12.75">
      <c r="B16" t="s">
        <v>30</v>
      </c>
      <c r="I16" s="1">
        <v>1590.3</v>
      </c>
      <c r="J16" s="1" t="s">
        <v>14</v>
      </c>
    </row>
    <row r="17" spans="2:10" ht="12.75">
      <c r="B17" t="s">
        <v>10</v>
      </c>
      <c r="I17" s="1">
        <f>I16*22%</f>
        <v>349.866</v>
      </c>
      <c r="J17" s="1" t="s">
        <v>14</v>
      </c>
    </row>
    <row r="18" spans="2:10" ht="12.75">
      <c r="B18" t="s">
        <v>11</v>
      </c>
      <c r="I18" s="5">
        <v>410.18</v>
      </c>
      <c r="J18" s="1" t="s">
        <v>14</v>
      </c>
    </row>
    <row r="19" spans="2:10" ht="12.75">
      <c r="B19" t="s">
        <v>12</v>
      </c>
      <c r="I19" s="1">
        <f>(I16+I17+I18)*56%</f>
        <v>1316.19376</v>
      </c>
      <c r="J19" s="1" t="s">
        <v>14</v>
      </c>
    </row>
    <row r="21" spans="2:9" ht="12.75">
      <c r="B21" s="1">
        <f>SUM(I16:I19)</f>
        <v>3666.53976</v>
      </c>
      <c r="C21" t="s">
        <v>26</v>
      </c>
      <c r="D21">
        <f>D7</f>
        <v>16312.4</v>
      </c>
      <c r="E21" t="s">
        <v>13</v>
      </c>
      <c r="F21">
        <f>B21/D21</f>
        <v>0.22477009882052917</v>
      </c>
      <c r="G21" s="1" t="s">
        <v>14</v>
      </c>
      <c r="I21" s="1"/>
    </row>
    <row r="24" ht="12.75">
      <c r="B24" t="s">
        <v>31</v>
      </c>
    </row>
    <row r="25" spans="2:10" ht="12.75">
      <c r="B25" t="s">
        <v>28</v>
      </c>
      <c r="I25" s="8">
        <f>0.05298*D30</f>
        <v>864.230952</v>
      </c>
      <c r="J25" s="1" t="s">
        <v>14</v>
      </c>
    </row>
    <row r="26" spans="2:10" ht="12.75">
      <c r="B26" t="s">
        <v>15</v>
      </c>
      <c r="I26" s="8">
        <f>I25*22%</f>
        <v>190.13080944</v>
      </c>
      <c r="J26" s="1" t="s">
        <v>14</v>
      </c>
    </row>
    <row r="27" spans="2:10" ht="12.75">
      <c r="B27" t="s">
        <v>16</v>
      </c>
      <c r="I27" s="8">
        <v>309.04</v>
      </c>
      <c r="J27" s="1" t="s">
        <v>14</v>
      </c>
    </row>
    <row r="28" spans="2:10" ht="12.75">
      <c r="B28" t="s">
        <v>17</v>
      </c>
      <c r="I28" s="8">
        <f>(I25+I26+I27)*56%</f>
        <v>763.5049864064</v>
      </c>
      <c r="J28" s="1" t="s">
        <v>14</v>
      </c>
    </row>
    <row r="30" spans="2:9" ht="12.75">
      <c r="B30" s="8">
        <f>SUM(I25:I28)</f>
        <v>2126.9067478464</v>
      </c>
      <c r="C30" s="7" t="s">
        <v>26</v>
      </c>
      <c r="D30" s="7">
        <f>D7</f>
        <v>16312.4</v>
      </c>
      <c r="E30" s="7" t="s">
        <v>13</v>
      </c>
      <c r="F30" s="7">
        <f>B30/D30</f>
        <v>0.1303858872910424</v>
      </c>
      <c r="G30" s="1" t="s">
        <v>14</v>
      </c>
      <c r="I30" s="1"/>
    </row>
    <row r="33" ht="12.75">
      <c r="B33" t="s">
        <v>32</v>
      </c>
    </row>
    <row r="34" ht="12.75">
      <c r="B34" t="s">
        <v>25</v>
      </c>
    </row>
    <row r="35" spans="2:10" ht="12.75">
      <c r="B35" t="s">
        <v>18</v>
      </c>
      <c r="I35" s="8">
        <f>0.73116*D40</f>
        <v>11926.974384000001</v>
      </c>
      <c r="J35" s="1" t="s">
        <v>14</v>
      </c>
    </row>
    <row r="36" spans="2:10" ht="12.75">
      <c r="B36" t="s">
        <v>19</v>
      </c>
      <c r="I36" s="8">
        <f>I35*22%</f>
        <v>2623.93436448</v>
      </c>
      <c r="J36" s="1" t="s">
        <v>14</v>
      </c>
    </row>
    <row r="37" spans="2:10" ht="12.75">
      <c r="B37" t="s">
        <v>20</v>
      </c>
      <c r="I37" s="8">
        <v>755.11</v>
      </c>
      <c r="J37" s="1" t="s">
        <v>14</v>
      </c>
    </row>
    <row r="38" spans="2:10" ht="12.75">
      <c r="B38" t="s">
        <v>21</v>
      </c>
      <c r="I38" s="8">
        <f>(I35+I36+I37)*56%</f>
        <v>8571.370499148801</v>
      </c>
      <c r="J38" s="1" t="s">
        <v>14</v>
      </c>
    </row>
    <row r="40" spans="2:9" ht="12.75">
      <c r="B40" s="8">
        <f>SUM(I35:I38)</f>
        <v>23877.389247628802</v>
      </c>
      <c r="C40" t="s">
        <v>26</v>
      </c>
      <c r="D40">
        <f>D7</f>
        <v>16312.4</v>
      </c>
      <c r="E40" t="s">
        <v>13</v>
      </c>
      <c r="F40" s="7">
        <f>B40/D40</f>
        <v>1.4637569730774627</v>
      </c>
      <c r="G40" s="1" t="s">
        <v>14</v>
      </c>
      <c r="I40" s="1"/>
    </row>
    <row r="43" spans="2:6" ht="12.75">
      <c r="B43" t="s">
        <v>38</v>
      </c>
      <c r="F43" s="1"/>
    </row>
    <row r="44" spans="2:6" ht="12.75">
      <c r="B44" t="s">
        <v>39</v>
      </c>
      <c r="F44" s="1"/>
    </row>
    <row r="45" spans="2:10" ht="12.75">
      <c r="B45" t="s">
        <v>44</v>
      </c>
      <c r="F45" s="1"/>
      <c r="I45" s="8">
        <f>(1590*2.39642)*1.074</f>
        <v>4092.2705772000004</v>
      </c>
      <c r="J45" s="1" t="s">
        <v>14</v>
      </c>
    </row>
    <row r="46" spans="2:10" ht="12.75">
      <c r="B46" t="s">
        <v>43</v>
      </c>
      <c r="F46" s="1"/>
      <c r="I46" s="8">
        <f>0.09136*D51</f>
        <v>1490.3008639999998</v>
      </c>
      <c r="J46" s="1" t="s">
        <v>14</v>
      </c>
    </row>
    <row r="47" spans="2:10" ht="12.75">
      <c r="B47" t="s">
        <v>40</v>
      </c>
      <c r="I47" s="8">
        <f>I46*22%</f>
        <v>327.86619007999997</v>
      </c>
      <c r="J47" s="1" t="s">
        <v>14</v>
      </c>
    </row>
    <row r="48" spans="2:10" ht="12.75">
      <c r="B48" t="s">
        <v>41</v>
      </c>
      <c r="I48" s="8">
        <v>85.02</v>
      </c>
      <c r="J48" s="1" t="s">
        <v>14</v>
      </c>
    </row>
    <row r="49" spans="2:10" ht="12.75">
      <c r="B49" t="s">
        <v>42</v>
      </c>
      <c r="I49" s="8">
        <f>(I45+I46+I47+I48)*56%</f>
        <v>3357.4562735168</v>
      </c>
      <c r="J49" s="1" t="s">
        <v>14</v>
      </c>
    </row>
    <row r="51" spans="2:7" ht="12.75">
      <c r="B51" s="8">
        <f>SUM(I45:I49)</f>
        <v>9352.9139047968</v>
      </c>
      <c r="C51" s="7" t="s">
        <v>26</v>
      </c>
      <c r="D51" s="7">
        <f>D7</f>
        <v>16312.4</v>
      </c>
      <c r="E51" s="7" t="s">
        <v>13</v>
      </c>
      <c r="F51" s="7">
        <f>B51/D51</f>
        <v>0.5733622216716608</v>
      </c>
      <c r="G51" s="1" t="s">
        <v>14</v>
      </c>
    </row>
    <row r="53" spans="2:5" ht="12.75">
      <c r="B53" t="s">
        <v>22</v>
      </c>
      <c r="D53" s="4">
        <f>F21+F30+F40+F51</f>
        <v>2.392275180860695</v>
      </c>
      <c r="E53" s="1" t="s">
        <v>14</v>
      </c>
    </row>
    <row r="54" spans="2:5" ht="12.75">
      <c r="B54" t="s">
        <v>23</v>
      </c>
      <c r="D54" s="4">
        <f>D53*20%</f>
        <v>0.478455036172139</v>
      </c>
      <c r="E54" s="1" t="s">
        <v>14</v>
      </c>
    </row>
    <row r="55" spans="2:5" ht="12.75">
      <c r="B55" t="s">
        <v>24</v>
      </c>
      <c r="D55" s="6">
        <f>SUM(D53:D54)</f>
        <v>2.870730217032834</v>
      </c>
      <c r="E55" s="1" t="s">
        <v>14</v>
      </c>
    </row>
    <row r="57" ht="12.75">
      <c r="I5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2018-12-20T12:48:01Z</dcterms:modified>
  <cp:category/>
  <cp:version/>
  <cp:contentType/>
  <cp:contentStatus/>
</cp:coreProperties>
</file>